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305"/>
  </bookViews>
  <sheets>
    <sheet name="ANNEXURE X" sheetId="5" r:id="rId1"/>
    <sheet name="Sheet1" sheetId="6" r:id="rId2"/>
  </sheets>
  <definedNames>
    <definedName name="_xlnm.Print_Area" localSheetId="0">'ANNEXURE X'!$A$1:$K$21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5"/>
  <c r="F5"/>
  <c r="H20" l="1"/>
  <c r="K20" l="1"/>
  <c r="J20"/>
  <c r="I20"/>
  <c r="G5" l="1"/>
  <c r="E19"/>
  <c r="F19" s="1"/>
  <c r="G19" s="1"/>
  <c r="E17"/>
  <c r="F17" s="1"/>
  <c r="E18"/>
  <c r="F18" s="1"/>
  <c r="G18" s="1"/>
  <c r="E16"/>
  <c r="F16" s="1"/>
  <c r="G16" s="1"/>
  <c r="E13"/>
  <c r="E11"/>
  <c r="E9"/>
  <c r="E8"/>
  <c r="F13" l="1"/>
  <c r="G13" s="1"/>
  <c r="F8"/>
  <c r="G8" s="1"/>
  <c r="F9"/>
  <c r="G9" s="1"/>
  <c r="F11"/>
  <c r="G11" s="1"/>
  <c r="G17"/>
  <c r="E6" l="1"/>
  <c r="F6" s="1"/>
  <c r="E7"/>
  <c r="F7" s="1"/>
  <c r="E10"/>
  <c r="F10" s="1"/>
  <c r="E12"/>
  <c r="E14"/>
  <c r="E15"/>
  <c r="F15" s="1"/>
  <c r="F12" l="1"/>
  <c r="G12" s="1"/>
  <c r="F14"/>
  <c r="F20" s="1"/>
  <c r="G15"/>
  <c r="G7"/>
  <c r="G10"/>
  <c r="G6"/>
  <c r="F21" l="1"/>
  <c r="G20"/>
  <c r="G21" s="1"/>
  <c r="G14"/>
</calcChain>
</file>

<file path=xl/sharedStrings.xml><?xml version="1.0" encoding="utf-8"?>
<sst xmlns="http://schemas.openxmlformats.org/spreadsheetml/2006/main" count="46" uniqueCount="38">
  <si>
    <t>Polygon 
No.</t>
  </si>
  <si>
    <t>BH No.</t>
  </si>
  <si>
    <t>Thickness
(m)</t>
  </si>
  <si>
    <t>Average Quality</t>
  </si>
  <si>
    <t>Gross Geological
Resources 
(tonnes)</t>
  </si>
  <si>
    <r>
      <t>Volume 
(m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</si>
  <si>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r>
      <t>Polygon Area 
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</si>
  <si>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t>Net In-situ
 Resources
(tonnes)</t>
  </si>
  <si>
    <t>MPSW-08</t>
  </si>
  <si>
    <t>MPSW-10</t>
  </si>
  <si>
    <t>Total Resources of Glauconitic Sandstone in tonnes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</si>
  <si>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</si>
  <si>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</si>
  <si>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</si>
  <si>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</si>
  <si>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</si>
  <si>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</si>
  <si>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</si>
  <si>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</si>
  <si>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</si>
  <si>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</si>
  <si>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Total Resources for Glauconitic Sandstone in million tonnes</t>
  </si>
  <si>
    <t>MDLH-01</t>
  </si>
  <si>
    <t>MDLH-02</t>
  </si>
  <si>
    <t>MDLH-03</t>
  </si>
  <si>
    <t>MDLH-04</t>
  </si>
  <si>
    <t>MDLH-05</t>
  </si>
  <si>
    <t>MDLH-06</t>
  </si>
  <si>
    <t>MDLH-07</t>
  </si>
  <si>
    <t>MDLH-08</t>
  </si>
  <si>
    <t>P11</t>
  </si>
  <si>
    <t>Statement showing Polygon wise, borehole wise resources (333+334) of Glauconitic Sandstone by Polygonal Method,
Deulha Block, District-Satna, Madhya Pradesh (Area 8.5 sq.km).</t>
  </si>
  <si>
    <t>Specific Gravity: 2.67</t>
  </si>
  <si>
    <t>MPSW-01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</si>
  <si>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%</t>
    </r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</si>
  <si>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</si>
  <si>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 xml:space="preserve">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</si>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</sst>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2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zoomScaleSheetLayoutView="100" workbookViewId="0">
      <selection activeCell="F6" sqref="F6"/>
    </sheetView>
  </sheetViews>
  <sheetFormatPr defaultColWidth="9.140625" defaultRowHeight="15"/>
  <cols>
    <col min="1" max="1" width="9" style="2" customWidth="1"/>
    <col min="2" max="2" width="11.140625" style="2" customWidth="1"/>
    <col min="3" max="3" width="13.5703125" style="2" bestFit="1" customWidth="1"/>
    <col min="4" max="4" width="10.7109375" style="2" bestFit="1" customWidth="1"/>
    <col min="5" max="5" width="13.7109375" style="2" bestFit="1" customWidth="1"/>
    <col min="6" max="6" width="16.85546875" style="2" customWidth="1"/>
    <col min="7" max="7" width="15" style="2" customWidth="1"/>
    <col min="8" max="8" width="6.5703125" style="2" customWidth="1"/>
    <col min="9" max="9" width="7" style="2" customWidth="1"/>
    <col min="10" max="10" width="7.5703125" style="2" customWidth="1"/>
    <col min="11" max="11" width="7.140625" style="2" customWidth="1"/>
    <col min="12" max="12" width="7.28515625" style="2" bestFit="1" customWidth="1"/>
    <col min="13" max="14" width="13.42578125" style="2" bestFit="1" customWidth="1"/>
    <col min="15" max="16384" width="9.140625" style="2"/>
  </cols>
  <sheetData>
    <row r="1" spans="1:11" ht="39.75" customHeight="1">
      <c r="A1" s="13" t="s">
        <v>31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5" customHeight="1">
      <c r="A2" s="5"/>
      <c r="B2" s="5"/>
      <c r="C2" s="5"/>
      <c r="D2" s="5"/>
      <c r="E2" s="5"/>
      <c r="F2" s="5"/>
      <c r="G2" s="5"/>
      <c r="I2" s="12" t="s">
        <v>32</v>
      </c>
      <c r="J2" s="12"/>
      <c r="K2" s="12"/>
    </row>
    <row r="3" spans="1:11" ht="15" customHeight="1">
      <c r="A3" s="19" t="s">
        <v>0</v>
      </c>
      <c r="B3" s="20" t="s">
        <v>1</v>
      </c>
      <c r="C3" s="19" t="s">
        <v>6</v>
      </c>
      <c r="D3" s="19" t="s">
        <v>2</v>
      </c>
      <c r="E3" s="19" t="s">
        <v>5</v>
      </c>
      <c r="F3" s="19" t="s">
        <v>4</v>
      </c>
      <c r="G3" s="19" t="s">
        <v>7</v>
      </c>
      <c r="H3" s="19" t="s">
        <v>3</v>
      </c>
      <c r="I3" s="19"/>
      <c r="J3" s="19"/>
      <c r="K3" s="19"/>
    </row>
    <row r="4" spans="1:11" ht="31.5" customHeight="1">
      <c r="A4" s="19"/>
      <c r="B4" s="20"/>
      <c r="C4" s="19"/>
      <c r="D4" s="19"/>
      <c r="E4" s="19"/>
      <c r="F4" s="19"/>
      <c r="G4" s="19"/>
      <c r="H4" s="11" t="s">
        <v>34</v>
      </c>
      <c r="I4" s="11" t="s">
        <v>35</v>
      </c>
      <c r="J4" s="11" t="s">
        <v>36</v>
      </c>
      <c r="K4" s="11" t="s">
        <v>37</v>
      </c>
    </row>
    <row r="5" spans="1:11">
      <c r="A5" s="4" t="s">
        <v>11</v>
      </c>
      <c r="B5" s="4" t="s">
        <v>22</v>
      </c>
      <c r="C5" s="7">
        <v>865475.36629999999</v>
      </c>
      <c r="D5" s="9">
        <v>24</v>
      </c>
      <c r="E5" s="1">
        <f>C5*D5</f>
        <v>20771408.791200001</v>
      </c>
      <c r="F5" s="1">
        <f>E5*2.67</f>
        <v>55459661.472503997</v>
      </c>
      <c r="G5" s="1">
        <f>F5*0.8</f>
        <v>44367729.178003199</v>
      </c>
      <c r="H5" s="8">
        <v>7.1253208333333298</v>
      </c>
      <c r="I5" s="8">
        <v>49.269837499999994</v>
      </c>
      <c r="J5" s="8">
        <v>14.196400000000002</v>
      </c>
      <c r="K5" s="8">
        <v>14.195033333333333</v>
      </c>
    </row>
    <row r="6" spans="1:11">
      <c r="A6" s="4" t="s">
        <v>12</v>
      </c>
      <c r="B6" s="4" t="s">
        <v>23</v>
      </c>
      <c r="C6" s="7">
        <v>409514.42940000002</v>
      </c>
      <c r="D6" s="1">
        <v>21.4</v>
      </c>
      <c r="E6" s="1">
        <f t="shared" ref="E6:E15" si="0">C6*D6</f>
        <v>8763608.7891600002</v>
      </c>
      <c r="F6" s="1">
        <f>E6*2.67</f>
        <v>23398835.467057198</v>
      </c>
      <c r="G6" s="1">
        <f t="shared" ref="G6:G15" si="1">F6*0.8</f>
        <v>18719068.37364576</v>
      </c>
      <c r="H6" s="8">
        <v>6.8057649532710274</v>
      </c>
      <c r="I6" s="8">
        <v>50.657552336448596</v>
      </c>
      <c r="J6" s="8">
        <v>13.843133644859815</v>
      </c>
      <c r="K6" s="8">
        <v>13.811258411214951</v>
      </c>
    </row>
    <row r="7" spans="1:11">
      <c r="A7" s="4" t="s">
        <v>13</v>
      </c>
      <c r="B7" s="4" t="s">
        <v>24</v>
      </c>
      <c r="C7" s="7">
        <v>528047.09450000001</v>
      </c>
      <c r="D7" s="9">
        <v>2</v>
      </c>
      <c r="E7" s="1">
        <f t="shared" si="0"/>
        <v>1056094.189</v>
      </c>
      <c r="F7" s="1">
        <f>E7*2.67</f>
        <v>2819771.4846299998</v>
      </c>
      <c r="G7" s="1">
        <f t="shared" si="1"/>
        <v>2255817.1877040002</v>
      </c>
      <c r="H7" s="8">
        <v>5.3725000000000005</v>
      </c>
      <c r="I7" s="8">
        <v>54.1693</v>
      </c>
      <c r="J7" s="8">
        <v>14.4391</v>
      </c>
      <c r="K7" s="8">
        <v>8.4819500000000012</v>
      </c>
    </row>
    <row r="8" spans="1:11">
      <c r="A8" s="4" t="s">
        <v>13</v>
      </c>
      <c r="B8" s="4" t="s">
        <v>24</v>
      </c>
      <c r="C8" s="7">
        <v>528047.09450000001</v>
      </c>
      <c r="D8" s="9">
        <v>1</v>
      </c>
      <c r="E8" s="1">
        <f t="shared" ref="E8:E9" si="2">C8*D8</f>
        <v>528047.09450000001</v>
      </c>
      <c r="F8" s="1">
        <f t="shared" ref="F8:F17" si="3">E8*2.67</f>
        <v>1409885.7423149999</v>
      </c>
      <c r="G8" s="1">
        <f t="shared" ref="G8:G9" si="4">F8*0.8</f>
        <v>1127908.5938520001</v>
      </c>
      <c r="H8" s="8">
        <v>5.5674999999999999</v>
      </c>
      <c r="I8" s="8">
        <v>52.951999999999998</v>
      </c>
      <c r="J8" s="8">
        <v>15.0952</v>
      </c>
      <c r="K8" s="8">
        <v>6.6608000000000001</v>
      </c>
    </row>
    <row r="9" spans="1:11">
      <c r="A9" s="4" t="s">
        <v>13</v>
      </c>
      <c r="B9" s="4" t="s">
        <v>24</v>
      </c>
      <c r="C9" s="7">
        <v>528047.09450000001</v>
      </c>
      <c r="D9" s="9">
        <v>21.25</v>
      </c>
      <c r="E9" s="1">
        <f t="shared" si="2"/>
        <v>11221000.758125</v>
      </c>
      <c r="F9" s="1">
        <f t="shared" si="3"/>
        <v>29960072.024193749</v>
      </c>
      <c r="G9" s="1">
        <f t="shared" si="4"/>
        <v>23968057.619355001</v>
      </c>
      <c r="H9" s="8">
        <v>6.3385550588235287</v>
      </c>
      <c r="I9" s="8">
        <v>50.716119294117647</v>
      </c>
      <c r="J9" s="8">
        <v>13.990999999999994</v>
      </c>
      <c r="K9" s="8">
        <v>14.515659294117647</v>
      </c>
    </row>
    <row r="10" spans="1:11">
      <c r="A10" s="4" t="s">
        <v>14</v>
      </c>
      <c r="B10" s="4" t="s">
        <v>25</v>
      </c>
      <c r="C10" s="7">
        <v>745234.34270000004</v>
      </c>
      <c r="D10" s="9">
        <v>4</v>
      </c>
      <c r="E10" s="1">
        <f t="shared" si="0"/>
        <v>2980937.3708000001</v>
      </c>
      <c r="F10" s="1">
        <f t="shared" si="3"/>
        <v>7959102.7800360005</v>
      </c>
      <c r="G10" s="1">
        <f t="shared" si="1"/>
        <v>6367282.2240288006</v>
      </c>
      <c r="H10" s="8">
        <v>5.9786499999999991</v>
      </c>
      <c r="I10" s="8">
        <v>53.710625</v>
      </c>
      <c r="J10" s="8">
        <v>16.629150000000003</v>
      </c>
      <c r="K10" s="8">
        <v>7.828949999999999</v>
      </c>
    </row>
    <row r="11" spans="1:11">
      <c r="A11" s="4" t="s">
        <v>14</v>
      </c>
      <c r="B11" s="4" t="s">
        <v>25</v>
      </c>
      <c r="C11" s="7">
        <v>745234.34270000004</v>
      </c>
      <c r="D11" s="9">
        <v>20.5</v>
      </c>
      <c r="E11" s="1">
        <f t="shared" ref="E11" si="5">C11*D11</f>
        <v>15277304.025350001</v>
      </c>
      <c r="F11" s="1">
        <f>E11*2.67</f>
        <v>40790401.747684501</v>
      </c>
      <c r="G11" s="1">
        <f t="shared" ref="G11" si="6">F11*0.8</f>
        <v>32632321.398147602</v>
      </c>
      <c r="H11" s="8">
        <v>6.1555390243902428</v>
      </c>
      <c r="I11" s="8">
        <v>49.423724390243898</v>
      </c>
      <c r="J11" s="8">
        <v>13.811221951219514</v>
      </c>
      <c r="K11" s="8">
        <v>15.155087804878049</v>
      </c>
    </row>
    <row r="12" spans="1:11">
      <c r="A12" s="4" t="s">
        <v>15</v>
      </c>
      <c r="B12" s="4" t="s">
        <v>26</v>
      </c>
      <c r="C12" s="7">
        <v>969722.24750000006</v>
      </c>
      <c r="D12" s="9">
        <v>5</v>
      </c>
      <c r="E12" s="1">
        <f t="shared" si="0"/>
        <v>4848611.2375000007</v>
      </c>
      <c r="F12" s="1">
        <f>E12*2.67</f>
        <v>12945792.004125001</v>
      </c>
      <c r="G12" s="1">
        <f t="shared" si="1"/>
        <v>10356633.603300001</v>
      </c>
      <c r="H12" s="8">
        <v>6.11355</v>
      </c>
      <c r="I12" s="8">
        <v>54.296250000000001</v>
      </c>
      <c r="J12" s="8">
        <v>16.367649999999998</v>
      </c>
      <c r="K12" s="8">
        <v>9.1164000000000005</v>
      </c>
    </row>
    <row r="13" spans="1:11">
      <c r="A13" s="4" t="s">
        <v>15</v>
      </c>
      <c r="B13" s="4" t="s">
        <v>26</v>
      </c>
      <c r="C13" s="7">
        <v>969722.24750000006</v>
      </c>
      <c r="D13" s="9">
        <v>23.5</v>
      </c>
      <c r="E13" s="1">
        <f t="shared" ref="E13" si="7">C13*D13</f>
        <v>22788472.81625</v>
      </c>
      <c r="F13" s="1">
        <f t="shared" si="3"/>
        <v>60845222.419387497</v>
      </c>
      <c r="G13" s="1">
        <f t="shared" ref="G13" si="8">F13*0.8</f>
        <v>48676177.935510002</v>
      </c>
      <c r="H13" s="8">
        <v>7.6168212765957497</v>
      </c>
      <c r="I13" s="8">
        <v>49.493358510638281</v>
      </c>
      <c r="J13" s="8">
        <v>14.499287234042553</v>
      </c>
      <c r="K13" s="8">
        <v>12.255440425531916</v>
      </c>
    </row>
    <row r="14" spans="1:11">
      <c r="A14" s="4" t="s">
        <v>16</v>
      </c>
      <c r="B14" s="4" t="s">
        <v>27</v>
      </c>
      <c r="C14" s="7">
        <v>642796.04509999999</v>
      </c>
      <c r="D14" s="9">
        <v>21.5</v>
      </c>
      <c r="E14" s="1">
        <f t="shared" si="0"/>
        <v>13820114.96965</v>
      </c>
      <c r="F14" s="1">
        <f t="shared" si="3"/>
        <v>36899706.968965501</v>
      </c>
      <c r="G14" s="1">
        <f t="shared" si="1"/>
        <v>29519765.575172402</v>
      </c>
      <c r="H14" s="8">
        <v>6.2207400000000002</v>
      </c>
      <c r="I14" s="8">
        <v>49.743766046511631</v>
      </c>
      <c r="J14" s="8">
        <v>13.782083720930233</v>
      </c>
      <c r="K14" s="8">
        <v>14.983138139534883</v>
      </c>
    </row>
    <row r="15" spans="1:11">
      <c r="A15" s="4" t="s">
        <v>17</v>
      </c>
      <c r="B15" s="4" t="s">
        <v>28</v>
      </c>
      <c r="C15" s="7">
        <v>900319.42489999998</v>
      </c>
      <c r="D15" s="9">
        <v>23</v>
      </c>
      <c r="E15" s="1">
        <f t="shared" si="0"/>
        <v>20707346.772700001</v>
      </c>
      <c r="F15" s="1">
        <f t="shared" si="3"/>
        <v>55288615.883109003</v>
      </c>
      <c r="G15" s="1">
        <f t="shared" si="1"/>
        <v>44230892.706487209</v>
      </c>
      <c r="H15" s="8">
        <v>6.4985608695652166</v>
      </c>
      <c r="I15" s="8">
        <v>50.576331818181821</v>
      </c>
      <c r="J15" s="8">
        <v>14.066077272727272</v>
      </c>
      <c r="K15" s="8">
        <v>13.795409090909097</v>
      </c>
    </row>
    <row r="16" spans="1:11">
      <c r="A16" s="4" t="s">
        <v>18</v>
      </c>
      <c r="B16" s="4" t="s">
        <v>29</v>
      </c>
      <c r="C16" s="7">
        <v>844917.60219999996</v>
      </c>
      <c r="D16" s="9">
        <v>23</v>
      </c>
      <c r="E16" s="1">
        <f>C16*D16</f>
        <v>19433104.8506</v>
      </c>
      <c r="F16" s="1">
        <f t="shared" si="3"/>
        <v>51886389.951102003</v>
      </c>
      <c r="G16" s="1">
        <f>F16*0.8</f>
        <v>41509111.960881606</v>
      </c>
      <c r="H16" s="8">
        <v>6.7073782608695662</v>
      </c>
      <c r="I16" s="8">
        <v>51.108600000000003</v>
      </c>
      <c r="J16" s="8">
        <v>13.838095454545453</v>
      </c>
      <c r="K16" s="8">
        <v>13.857600000000001</v>
      </c>
    </row>
    <row r="17" spans="1:11">
      <c r="A17" s="4" t="s">
        <v>19</v>
      </c>
      <c r="B17" s="4" t="s">
        <v>33</v>
      </c>
      <c r="C17" s="7">
        <v>707033.16949999996</v>
      </c>
      <c r="D17" s="9">
        <v>33</v>
      </c>
      <c r="E17" s="1">
        <f t="shared" ref="E17:E18" si="9">C17*D17</f>
        <v>23332094.593499999</v>
      </c>
      <c r="F17" s="1">
        <f t="shared" si="3"/>
        <v>62296692.564645</v>
      </c>
      <c r="G17" s="1">
        <f t="shared" ref="G17:G18" si="10">F17*0.8</f>
        <v>49837354.051716</v>
      </c>
      <c r="H17" s="8">
        <v>6.9918151515151514</v>
      </c>
      <c r="I17" s="8">
        <v>15.375915151515153</v>
      </c>
      <c r="J17" s="8">
        <v>48.150769696969682</v>
      </c>
      <c r="K17" s="8">
        <v>13.002842424242424</v>
      </c>
    </row>
    <row r="18" spans="1:11">
      <c r="A18" s="4" t="s">
        <v>20</v>
      </c>
      <c r="B18" s="4" t="s">
        <v>8</v>
      </c>
      <c r="C18" s="7">
        <v>962204.60719999997</v>
      </c>
      <c r="D18" s="9">
        <v>20</v>
      </c>
      <c r="E18" s="1">
        <f t="shared" si="9"/>
        <v>19244092.144000001</v>
      </c>
      <c r="F18" s="1">
        <f>E18*2.67</f>
        <v>51381726.02448</v>
      </c>
      <c r="G18" s="1">
        <f t="shared" si="10"/>
        <v>41105380.819584005</v>
      </c>
      <c r="H18" s="8">
        <v>6.8905499999999993</v>
      </c>
      <c r="I18" s="8">
        <v>47.711642500000004</v>
      </c>
      <c r="J18" s="8">
        <v>14.890407499999998</v>
      </c>
      <c r="K18" s="8">
        <v>16.220055000000002</v>
      </c>
    </row>
    <row r="19" spans="1:11">
      <c r="A19" s="4" t="s">
        <v>30</v>
      </c>
      <c r="B19" s="4" t="s">
        <v>9</v>
      </c>
      <c r="C19" s="7">
        <v>983895.23820000002</v>
      </c>
      <c r="D19" s="9">
        <v>25.7</v>
      </c>
      <c r="E19" s="1">
        <f>C19*D19</f>
        <v>25286107.621739998</v>
      </c>
      <c r="F19" s="1">
        <f>E19*2.67</f>
        <v>67513907.3500458</v>
      </c>
      <c r="G19" s="1">
        <f>F19*0.8</f>
        <v>54011125.880036645</v>
      </c>
      <c r="H19" s="8">
        <v>7.3793554474708163</v>
      </c>
      <c r="I19" s="8">
        <v>49.090656420233472</v>
      </c>
      <c r="J19" s="8">
        <v>14.7552939688716</v>
      </c>
      <c r="K19" s="8">
        <v>13.215125097276267</v>
      </c>
    </row>
    <row r="20" spans="1:11" ht="15" customHeight="1">
      <c r="A20" s="14" t="s">
        <v>10</v>
      </c>
      <c r="B20" s="15"/>
      <c r="C20" s="15"/>
      <c r="D20" s="15"/>
      <c r="E20" s="16"/>
      <c r="F20" s="6">
        <f>SUM(F5:F19)</f>
        <v>560855783.8842802</v>
      </c>
      <c r="G20" s="3">
        <f>F20*0.8</f>
        <v>448684627.1074242</v>
      </c>
      <c r="H20" s="17">
        <f>SUMPRODUCT(H5:H19,$D$5:$D$19)/SUM($D$5:$D$19)</f>
        <v>6.7807212572066202</v>
      </c>
      <c r="I20" s="17">
        <f>SUMPRODUCT(I5:I19,$D$5:$D$19)/SUM($D$5:$D$19)</f>
        <v>45.749199188462633</v>
      </c>
      <c r="J20" s="17">
        <f>SUMPRODUCT(J5:J19,$D$5:$D$19)/SUM($D$5:$D$19)</f>
        <v>18.428723592067215</v>
      </c>
      <c r="K20" s="17">
        <f>SUMPRODUCT(K5:K19,$D$5:$D$19)/SUM($D$5:$D$19)</f>
        <v>13.744409276886401</v>
      </c>
    </row>
    <row r="21" spans="1:11" ht="16.5" customHeight="1">
      <c r="A21" s="14" t="s">
        <v>21</v>
      </c>
      <c r="B21" s="15"/>
      <c r="C21" s="15"/>
      <c r="D21" s="15"/>
      <c r="E21" s="16"/>
      <c r="F21" s="10">
        <f>F20/1000000</f>
        <v>560.85578388428019</v>
      </c>
      <c r="G21" s="10">
        <f>G20/1000000</f>
        <v>448.68462710742421</v>
      </c>
      <c r="H21" s="18"/>
      <c r="I21" s="18"/>
      <c r="J21" s="18"/>
      <c r="K21" s="18"/>
    </row>
  </sheetData>
  <mergeCells count="16">
    <mergeCell ref="I2:K2"/>
    <mergeCell ref="A1:K1"/>
    <mergeCell ref="A20:E20"/>
    <mergeCell ref="H20:H21"/>
    <mergeCell ref="I20:I21"/>
    <mergeCell ref="J20:J21"/>
    <mergeCell ref="A21:E21"/>
    <mergeCell ref="A3:A4"/>
    <mergeCell ref="B3:B4"/>
    <mergeCell ref="C3:C4"/>
    <mergeCell ref="D3:D4"/>
    <mergeCell ref="E3:E4"/>
    <mergeCell ref="F3:F4"/>
    <mergeCell ref="G3:G4"/>
    <mergeCell ref="H3:K3"/>
    <mergeCell ref="K20:K21"/>
  </mergeCells>
  <printOptions horizontalCentered="1"/>
  <pageMargins left="0.74803149606299213" right="0.74803149606299213" top="1.6141732283464567" bottom="0.74803149606299213" header="0.82677165354330717" footer="0.31496062992125984"/>
  <pageSetup paperSize="9" orientation="landscape" r:id="rId1"/>
  <headerFooter>
    <oddHeader>&amp;R&amp;G
ANNEXURE-IX/&amp;P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H3" sqref="H3"/>
    </sheetView>
  </sheetViews>
  <sheetFormatPr defaultRowHeight="15"/>
  <cols>
    <col min="5" max="5" width="16.140625" customWidth="1"/>
    <col min="6" max="7" width="17.5703125" bestFit="1" customWidth="1"/>
    <col min="8" max="8" width="9.42578125" bestFit="1" customWidth="1"/>
    <col min="9" max="10" width="10.42578125" bestFit="1" customWidth="1"/>
    <col min="11" max="11" width="12" customWidth="1"/>
  </cols>
  <sheetData>
    <row r="1" ht="41.25" customHeight="1"/>
    <row r="2" ht="41.25" customHeight="1"/>
    <row r="3" ht="16.5" customHeight="1"/>
    <row r="4" ht="32.25" customHeight="1"/>
    <row r="5" ht="27.75" customHeight="1"/>
    <row r="7" ht="44.25" customHeight="1"/>
    <row r="9" ht="39" customHeight="1"/>
    <row r="10" ht="30.75" customHeight="1"/>
    <row r="11" ht="30.7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ANNEXURE X</vt:lpstr>
      <vt:lpstr>Sheet1</vt:lpstr>
      <vt:lpstr>'ANNEXURE X'!Print_Area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2025-12-04T09:45:21Z</cp:lastPrinted>
  <dcterms:created xsi:type="dcterms:W3CDTF">2022-12-08T04:37:33Z</dcterms:created>
  <dcterms:modified xsi:type="dcterms:W3CDTF">2025-12-04T09:45:28Z</dcterms:modified>
</cp:coreProperties>
</file>